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kes\Dropbox\1 VSL Website\VSL-2026\"/>
    </mc:Choice>
  </mc:AlternateContent>
  <xr:revisionPtr revIDLastSave="0" documentId="13_ncr:1_{C5BCE64A-B414-4E30-A08E-AC45B0FC832B}" xr6:coauthVersionLast="47" xr6:coauthVersionMax="47" xr10:uidLastSave="{00000000-0000-0000-0000-000000000000}"/>
  <bookViews>
    <workbookView xWindow="-98" yWindow="-98" windowWidth="21795" windowHeight="12975" xr2:uid="{1A8F585F-3130-46FE-A6D5-D231F1767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Q15" i="1"/>
  <c r="Q14" i="1"/>
  <c r="Q13" i="1"/>
  <c r="Q12" i="1"/>
  <c r="Q11" i="1"/>
  <c r="Q10" i="1"/>
  <c r="Q9" i="1"/>
  <c r="Q8" i="1"/>
  <c r="Q7" i="1"/>
  <c r="Q6" i="1"/>
  <c r="Q5" i="1"/>
  <c r="P15" i="1"/>
  <c r="P14" i="1"/>
  <c r="P13" i="1"/>
  <c r="P12" i="1"/>
  <c r="P11" i="1"/>
  <c r="P10" i="1"/>
  <c r="P9" i="1"/>
  <c r="P8" i="1"/>
  <c r="P7" i="1"/>
  <c r="P6" i="1"/>
  <c r="P5" i="1"/>
  <c r="O15" i="1"/>
  <c r="O14" i="1"/>
  <c r="O13" i="1"/>
  <c r="O12" i="1"/>
  <c r="O11" i="1"/>
  <c r="O10" i="1"/>
  <c r="O9" i="1"/>
  <c r="O8" i="1"/>
  <c r="O7" i="1"/>
  <c r="O6" i="1"/>
  <c r="O5" i="1"/>
  <c r="Q4" i="1"/>
  <c r="P4" i="1"/>
  <c r="O3" i="1"/>
  <c r="N3" i="1"/>
  <c r="N2" i="1"/>
  <c r="M3" i="1"/>
  <c r="M2" i="1"/>
  <c r="L3" i="1"/>
  <c r="L2" i="1"/>
  <c r="K3" i="1"/>
  <c r="K2" i="1"/>
  <c r="J3" i="1"/>
  <c r="J2" i="1"/>
  <c r="I3" i="1"/>
  <c r="I2" i="1"/>
  <c r="H3" i="1"/>
  <c r="H2" i="1"/>
  <c r="G3" i="1"/>
  <c r="G2" i="1"/>
  <c r="F3" i="1"/>
  <c r="F2" i="1"/>
  <c r="E3" i="1"/>
  <c r="E2" i="1"/>
  <c r="D3" i="1"/>
  <c r="D2" i="1"/>
  <c r="C3" i="1"/>
  <c r="C2" i="1"/>
  <c r="B3" i="1"/>
  <c r="B2" i="1"/>
  <c r="N16" i="1"/>
  <c r="M16" i="1"/>
  <c r="L16" i="1"/>
  <c r="K16" i="1"/>
  <c r="J16" i="1"/>
  <c r="I16" i="1"/>
  <c r="H16" i="1"/>
  <c r="G16" i="1"/>
  <c r="F16" i="1"/>
  <c r="E16" i="1"/>
  <c r="D16" i="1"/>
  <c r="C16" i="1"/>
  <c r="O1" i="1"/>
  <c r="O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Seth Lake</author>
  </authors>
  <commentList>
    <comment ref="O3" authorId="0" shapeId="0" xr:uid="{B389501E-4D35-4B46-BB03-443FE42B5A84}">
      <text>
        <r>
          <rPr>
            <b/>
            <sz val="9"/>
            <color indexed="81"/>
            <rFont val="Tahoma"/>
            <charset val="1"/>
          </rPr>
          <t>Seth Lake:</t>
        </r>
        <r>
          <rPr>
            <sz val="9"/>
            <color indexed="81"/>
            <rFont val="Tahoma"/>
            <charset val="1"/>
          </rPr>
          <t xml:space="preserve">
✏️ EDITABLE: Enter the growth rate for Scenario 1 as a decimal (e.g., 0 for 0%, 0.03 for 3%). This drives the hiring calculations below.</t>
        </r>
      </text>
    </comment>
    <comment ref="P3" authorId="0" shapeId="0" xr:uid="{FCB7F8DD-E633-4C69-B1D5-1C781377C526}">
      <text>
        <r>
          <rPr>
            <b/>
            <sz val="9"/>
            <color indexed="81"/>
            <rFont val="Tahoma"/>
            <charset val="1"/>
          </rPr>
          <t>✏️ EDITABLE — Change this growth rate!
Enter a percentage (e.g., 2% = 0.02, 4% = 0.04).
All hiring projections in this column will update automatically.</t>
        </r>
      </text>
    </comment>
    <comment ref="Q3" authorId="0" shapeId="0" xr:uid="{C55E01F0-EE99-46CD-B926-12FA7E1D29AA}">
      <text>
        <r>
          <rPr>
            <b/>
            <sz val="9"/>
            <color indexed="81"/>
            <rFont val="Tahoma"/>
            <charset val="1"/>
          </rPr>
          <t>✏️ EDITABLE — Change this growth rate!
Enter a percentage (e.g., 5% = 0.05, 10% = 0.10).
All hiring projections in this column will update automatically.</t>
        </r>
      </text>
    </comment>
    <comment ref="O4" authorId="0" shapeId="0" xr:uid="{DF1CF329-DBBC-4845-89A0-4E711D1F2E6A}">
      <text>
        <r>
          <rPr>
            <b/>
            <sz val="9"/>
            <color indexed="81"/>
            <rFont val="Tahoma"/>
            <charset val="1"/>
          </rPr>
          <t>Seth Lake:</t>
        </r>
        <r>
          <rPr>
            <sz val="9"/>
            <color indexed="81"/>
            <rFont val="Tahoma"/>
            <charset val="1"/>
          </rPr>
          <t xml:space="preserve">
This column shows retirements only (no fleet growth).
Values are calculated automatically — do not edit.</t>
        </r>
      </text>
    </comment>
    <comment ref="R5" authorId="0" shapeId="0" xr:uid="{93D0CBBC-0DCE-4900-8373-01FCDA9AD8CC}">
      <text>
        <r>
          <rPr>
            <b/>
            <sz val="9"/>
            <color indexed="81"/>
            <rFont val="Tahoma"/>
            <charset val="1"/>
          </rPr>
          <t>Seth Lake:</t>
        </r>
        <r>
          <rPr>
            <sz val="9"/>
            <color indexed="81"/>
            <rFont val="Tahoma"/>
            <charset val="1"/>
          </rPr>
          <t xml:space="preserve">
📊 HOW TO USE THIS MODEL:
1. Edit the BLUE cells in P3 and Q3 to change airline growth rates
2. The retirement numbers (columns C–N) are fixed projections
3. Columns O, P, Q show total pilot hiring needed per year
   (retirements + growth-driven new hires)
4. Row 16 shows the 11-year totals for each scenario</t>
        </r>
      </text>
    </comment>
  </commentList>
</comments>
</file>

<file path=xl/sharedStrings.xml><?xml version="1.0" encoding="utf-8"?>
<sst xmlns="http://schemas.openxmlformats.org/spreadsheetml/2006/main" count="20" uniqueCount="20">
  <si>
    <t>Total Pilots (2025)</t>
  </si>
  <si>
    <t>Alaska</t>
  </si>
  <si>
    <t>American</t>
  </si>
  <si>
    <t>Delta</t>
  </si>
  <si>
    <t>Hawaiian</t>
  </si>
  <si>
    <t>United</t>
  </si>
  <si>
    <t>Southwest</t>
  </si>
  <si>
    <t>Frontier</t>
  </si>
  <si>
    <t>JetBlue</t>
  </si>
  <si>
    <t>Allegiant</t>
  </si>
  <si>
    <t>FedEx</t>
  </si>
  <si>
    <t>UPS</t>
  </si>
  <si>
    <t>Atlas</t>
  </si>
  <si>
    <t>0% Growth</t>
  </si>
  <si>
    <t>Retirements</t>
  </si>
  <si>
    <t>Pilot Hiring/Year</t>
  </si>
  <si>
    <t>Total Retirements</t>
  </si>
  <si>
    <t>▼ Edit Growth Rates Below ▼</t>
  </si>
  <si>
    <t>Scenario 2</t>
  </si>
  <si>
    <t>Scenario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</si>
</sst>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Aptos Narrow"/>
      <family val="2"/>
      <scheme val="minor"/>
    </font>
    <font>
      <b/>
      <i/>
      <sz val="11"/>
      <color rgb="FF0000FF"/>
      <name val="Aptos Narrow"/>
      <family val="2"/>
      <scheme val="minor"/>
    </font>
    <font>
      <b/>
      <sz val="11"/>
      <color rgb="FF555555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4"/>
        <bgColor indexed="64"/>
      </patternFill>
    </fill>
    <fill>
      <patternFill patternType="solid">
        <fgColor rgb="FF83E28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0" fontId="0" fillId="2" borderId="0" xfId="0" applyFill="1"/>
    <xf numFmtId="0" fontId="0" fillId="2" borderId="1" xfId="0" applyFill="1" applyBorder="1"/>
    <xf numFmtId="0" fontId="0" fillId="5" borderId="2" xfId="0" applyFill="1" applyBorder="1"/>
    <xf numFmtId="0" fontId="0" fillId="4" borderId="2" xfId="0" applyFill="1" applyBorder="1"/>
    <xf numFmtId="0" fontId="0" fillId="0" borderId="3" xfId="0" applyBorder="1"/>
    <xf numFmtId="0" fontId="2" fillId="0" borderId="0" xfId="0" applyFont="1" applyAlignment="1">
      <alignment horizontal="center" vertical="center" textRotation="90"/>
    </xf>
    <xf numFmtId="3" fontId="0" fillId="2" borderId="4" xfId="0" applyNumberFormat="1" applyFill="1" applyBorder="1"/>
    <xf numFmtId="3" fontId="0" fillId="5" borderId="0" xfId="0" applyNumberFormat="1" applyFill="1"/>
    <xf numFmtId="0" fontId="3" fillId="0" borderId="5" xfId="0" applyFont="1" applyBorder="1" applyAlignment="1">
      <alignment horizontal="center" vertical="center" textRotation="180"/>
    </xf>
    <xf numFmtId="3" fontId="4" fillId="2" borderId="6" xfId="0" applyNumberFormat="1" applyFont="1" applyFill="1" applyBorder="1"/>
    <xf numFmtId="3" fontId="4" fillId="5" borderId="7" xfId="0" applyNumberFormat="1" applyFont="1" applyFill="1" applyBorder="1"/>
    <xf numFmtId="3" fontId="4" fillId="4" borderId="7" xfId="0" applyNumberFormat="1" applyFont="1" applyFill="1" applyBorder="1"/>
    <xf numFmtId="0" fontId="0" fillId="0" borderId="8" xfId="0" applyBorder="1"/>
    <xf numFmtId="9" fontId="5" fillId="6" borderId="0" xfId="0" applyNumberFormat="1" applyFont="1" applyFill="1"/>
    <xf numFmtId="3" fontId="8" fillId="7" borderId="0" xfId="0" applyNumberFormat="1" applyFont="1" applyFill="1"/>
    <xf numFmtId="3" fontId="9" fillId="0" borderId="0" xfId="0" applyNumberFormat="1" applyFont="1"/>
    <xf numFmtId="0" fontId="10" fillId="0" borderId="0" xfId="0" applyFont="1" applyAlignment="1">
      <alignment horizontal="center"/>
    </xf>
    <xf numFmtId="3" fontId="0" fillId="5" borderId="2" xfId="0" applyNumberFormat="1" applyFill="1" applyBorder="1"/>
    <xf numFmtId="3" fontId="0" fillId="4" borderId="2" xfId="0" applyNumberFormat="1" applyFill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164664C-8121-402D-8F9A-FC10EA5B0824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71818c89-c273-404b-a245-57c4625a704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B3C8-FF65-4D7D-A383-3D88E08D7903}">
  <dimension ref="A1:R16"/>
  <sheetViews>
    <sheetView tabSelected="1" zoomScale="70" zoomScaleNormal="70" workbookViewId="0">
      <selection activeCell="N3" sqref="N3"/>
    </sheetView>
  </sheetViews>
  <sheetFormatPr defaultRowHeight="14.25" x14ac:dyDescent="0.45"/>
  <sheetData>
    <row r="1" spans="1:18" x14ac:dyDescent="0.45">
      <c r="B1" s="1" t="s">
        <v>0</v>
      </c>
      <c r="C1" s="2">
        <v>3400</v>
      </c>
      <c r="D1" s="2">
        <v>15176</v>
      </c>
      <c r="E1" s="2">
        <v>17319</v>
      </c>
      <c r="F1" s="2">
        <v>1176</v>
      </c>
      <c r="G1" s="2">
        <v>17063</v>
      </c>
      <c r="H1" s="2">
        <v>11728</v>
      </c>
      <c r="I1" s="2">
        <v>2044</v>
      </c>
      <c r="J1" s="2">
        <v>4650</v>
      </c>
      <c r="K1" s="2">
        <v>1400</v>
      </c>
      <c r="L1" s="2">
        <v>5808</v>
      </c>
      <c r="M1" s="2">
        <v>3446</v>
      </c>
      <c r="N1" s="2">
        <v>2908</v>
      </c>
      <c r="O1" s="3">
        <f>SUM(C1:N1)</f>
        <v>86118</v>
      </c>
      <c r="P1" s="21" t="s">
        <v>17</v>
      </c>
    </row>
    <row r="2" spans="1:18" x14ac:dyDescent="0.45">
      <c r="B2" s="1" t="str">
        <f>TEXT(P3,"0%")&amp;" Growth"</f>
        <v>2% Growth</v>
      </c>
      <c r="C2" s="2">
        <f>C1*(1+$P$3)^11</f>
        <v>4227.4726485418169</v>
      </c>
      <c r="D2" s="2">
        <f>D1*(1+$P$3)^11</f>
        <v>18869.44850419724</v>
      </c>
      <c r="E2" s="2">
        <f>E1*(1+$P$3)^11</f>
        <v>21533.999647086977</v>
      </c>
      <c r="F2" s="2">
        <f>F1*(1+$P$3)^11</f>
        <v>1462.2081866721107</v>
      </c>
      <c r="G2" s="2">
        <f>G1*(1+$P$3)^11</f>
        <v>21215.695824137947</v>
      </c>
      <c r="H2" s="2">
        <f>H1*(1+$P$3)^11</f>
        <v>14582.293888852479</v>
      </c>
      <c r="I2" s="2">
        <f>I1*(1+$P$3)^11</f>
        <v>2541.4570863586687</v>
      </c>
      <c r="J2" s="2">
        <f>J1*(1+$P$3)^11</f>
        <v>5781.6905340351323</v>
      </c>
      <c r="K2" s="2">
        <f>K1*(1+$P$3)^11</f>
        <v>1740.7240317525129</v>
      </c>
      <c r="L2" s="2">
        <f>L1*(1+$P$3)^11</f>
        <v>7221.5179831561391</v>
      </c>
      <c r="M2" s="2">
        <f>M1*(1+$P$3)^11</f>
        <v>4284.6678667279712</v>
      </c>
      <c r="N2" s="2">
        <f>N1*(1+$P$3)^11</f>
        <v>3615.7324888116482</v>
      </c>
      <c r="O2" s="4">
        <f>SUM(C2:N2)</f>
        <v>107076.90869033066</v>
      </c>
      <c r="P2" s="22" t="s">
        <v>18</v>
      </c>
      <c r="Q2" s="22" t="s">
        <v>19</v>
      </c>
    </row>
    <row r="3" spans="1:18" ht="14.65" thickBot="1" x14ac:dyDescent="0.5">
      <c r="B3" s="1" t="str">
        <f>TEXT(Q3,"0%")&amp;" Growth"</f>
        <v>5% Growth</v>
      </c>
      <c r="C3" s="2">
        <f>C1*(1+$Q$3)^11</f>
        <v>5815.1538175954665</v>
      </c>
      <c r="D3" s="2">
        <f>D1*(1+$Q$3)^11</f>
        <v>25956.110098773177</v>
      </c>
      <c r="E3" s="2">
        <f>E1*(1+$Q$3)^11</f>
        <v>29621.36734321644</v>
      </c>
      <c r="F3" s="2">
        <f>F1*(1+$Q$3)^11</f>
        <v>2011.359085144785</v>
      </c>
      <c r="G3" s="2">
        <f>G1*(1+$Q$3)^11</f>
        <v>29183.520467538663</v>
      </c>
      <c r="H3" s="2">
        <f>H1*(1+$Q$3)^11</f>
        <v>20058.859991988127</v>
      </c>
      <c r="I3" s="2">
        <f>I1*(1+$Q$3)^11</f>
        <v>3495.9336479897452</v>
      </c>
      <c r="J3" s="2">
        <f>J1*(1+$Q$3)^11</f>
        <v>7953.0780152408588</v>
      </c>
      <c r="K3" s="2">
        <f>K1*(1+$Q$3)^11</f>
        <v>2394.4751013628393</v>
      </c>
      <c r="L3" s="2">
        <f>L1*(1+$Q$3)^11</f>
        <v>9933.6509919395503</v>
      </c>
      <c r="M3" s="2">
        <f>M1*(1+$Q$3)^11</f>
        <v>5893.8294280688169</v>
      </c>
      <c r="N3" s="2">
        <f>N1*(1+$Q$3)^11</f>
        <v>4973.6668534022401</v>
      </c>
      <c r="O3" s="20">
        <f>SUM(C3:N3)</f>
        <v>147291.00484226074</v>
      </c>
      <c r="P3" s="19">
        <v>0.02</v>
      </c>
      <c r="Q3" s="19">
        <v>0.05</v>
      </c>
    </row>
    <row r="4" spans="1:18" x14ac:dyDescent="0.45">
      <c r="C4" s="6" t="s">
        <v>1</v>
      </c>
      <c r="D4" t="s">
        <v>2</v>
      </c>
      <c r="E4" s="6" t="s">
        <v>3</v>
      </c>
      <c r="F4" t="s">
        <v>4</v>
      </c>
      <c r="G4" s="6" t="s">
        <v>5</v>
      </c>
      <c r="H4" t="s">
        <v>6</v>
      </c>
      <c r="I4" s="6" t="s">
        <v>7</v>
      </c>
      <c r="J4" t="s">
        <v>8</v>
      </c>
      <c r="K4" s="6" t="s">
        <v>9</v>
      </c>
      <c r="L4" t="s">
        <v>10</v>
      </c>
      <c r="M4" s="6" t="s">
        <v>11</v>
      </c>
      <c r="N4" t="s">
        <v>12</v>
      </c>
      <c r="O4" s="7" t="s">
        <v>13</v>
      </c>
      <c r="P4" s="8" t="str">
        <f>TEXT(P3,"0%")&amp;" Growth"</f>
        <v>2% Growth</v>
      </c>
      <c r="Q4" s="9" t="str">
        <f>TEXT(Q3,"0%")&amp;" Growth"</f>
        <v>5% Growth</v>
      </c>
      <c r="R4" s="10"/>
    </row>
    <row r="5" spans="1:18" ht="14.65" thickBot="1" x14ac:dyDescent="0.5">
      <c r="A5" s="11" t="s">
        <v>14</v>
      </c>
      <c r="B5">
        <v>2025</v>
      </c>
      <c r="C5" s="6">
        <v>71</v>
      </c>
      <c r="D5">
        <v>941</v>
      </c>
      <c r="E5" s="6">
        <v>541</v>
      </c>
      <c r="F5">
        <v>58</v>
      </c>
      <c r="G5" s="6">
        <v>550</v>
      </c>
      <c r="H5">
        <v>313</v>
      </c>
      <c r="I5" s="6">
        <v>102</v>
      </c>
      <c r="J5">
        <v>232</v>
      </c>
      <c r="K5" s="6">
        <v>13</v>
      </c>
      <c r="L5">
        <v>228</v>
      </c>
      <c r="M5" s="6">
        <v>139</v>
      </c>
      <c r="N5">
        <v>145</v>
      </c>
      <c r="O5" s="12">
        <f>SUM(C5:N5)</f>
        <v>3333</v>
      </c>
      <c r="P5" s="13">
        <f>SUM(C5:N5)+$O$1*((1+P$3)^11-1)/11</f>
        <v>5238.3553354846035</v>
      </c>
      <c r="Q5" s="5">
        <f>SUM(C5:N5)+$O$1*((1+Q$3)^11-1)/11</f>
        <v>8894.1822583873363</v>
      </c>
      <c r="R5" s="14" t="s">
        <v>15</v>
      </c>
    </row>
    <row r="6" spans="1:18" x14ac:dyDescent="0.45">
      <c r="A6" s="11"/>
      <c r="B6">
        <v>2026</v>
      </c>
      <c r="C6" s="6">
        <v>70</v>
      </c>
      <c r="D6">
        <v>904</v>
      </c>
      <c r="E6" s="6">
        <v>521</v>
      </c>
      <c r="F6">
        <v>58</v>
      </c>
      <c r="G6" s="6">
        <v>556</v>
      </c>
      <c r="H6">
        <v>378</v>
      </c>
      <c r="I6" s="6">
        <v>102</v>
      </c>
      <c r="J6">
        <v>232</v>
      </c>
      <c r="K6" s="6">
        <v>10</v>
      </c>
      <c r="L6">
        <v>215</v>
      </c>
      <c r="M6" s="6">
        <v>174</v>
      </c>
      <c r="N6">
        <v>145</v>
      </c>
      <c r="O6" s="25">
        <f>SUM(C6:N6)</f>
        <v>3365</v>
      </c>
      <c r="P6" s="23">
        <f>SUM(C6:N6)+$O$1*((1+P$3)^11-1)/11</f>
        <v>5270.3553354846035</v>
      </c>
      <c r="Q6" s="24">
        <f>SUM(C6:N6)+$O$1*((1+Q$3)^11-1)/11</f>
        <v>8926.1822583873363</v>
      </c>
      <c r="R6" s="14"/>
    </row>
    <row r="7" spans="1:18" ht="14.65" thickBot="1" x14ac:dyDescent="0.5">
      <c r="A7" s="11"/>
      <c r="B7">
        <v>2027</v>
      </c>
      <c r="C7" s="6">
        <v>91</v>
      </c>
      <c r="D7">
        <v>772</v>
      </c>
      <c r="E7" s="6">
        <v>470</v>
      </c>
      <c r="F7">
        <v>58</v>
      </c>
      <c r="G7" s="6">
        <v>556</v>
      </c>
      <c r="H7">
        <v>399</v>
      </c>
      <c r="I7" s="6">
        <v>102</v>
      </c>
      <c r="J7">
        <v>232</v>
      </c>
      <c r="K7" s="6">
        <v>15</v>
      </c>
      <c r="L7">
        <v>242</v>
      </c>
      <c r="M7" s="6">
        <v>157</v>
      </c>
      <c r="N7">
        <v>145</v>
      </c>
      <c r="O7" s="12">
        <f>SUM(C7:N7)</f>
        <v>3239</v>
      </c>
      <c r="P7" s="13">
        <f>SUM(C7:N7)+$O$1*((1+P$3)^11-1)/11</f>
        <v>5144.3553354846035</v>
      </c>
      <c r="Q7" s="5">
        <f>SUM(C7:N7)+$O$1*((1+Q$3)^11-1)/11</f>
        <v>8800.1822583873363</v>
      </c>
      <c r="R7" s="14"/>
    </row>
    <row r="8" spans="1:18" x14ac:dyDescent="0.45">
      <c r="A8" s="11"/>
      <c r="B8">
        <v>2028</v>
      </c>
      <c r="C8" s="6">
        <v>75</v>
      </c>
      <c r="D8">
        <v>688</v>
      </c>
      <c r="E8" s="6">
        <v>482</v>
      </c>
      <c r="F8">
        <v>58</v>
      </c>
      <c r="G8" s="6">
        <v>703</v>
      </c>
      <c r="H8">
        <v>395</v>
      </c>
      <c r="I8" s="6">
        <v>102</v>
      </c>
      <c r="J8">
        <v>232</v>
      </c>
      <c r="K8" s="6">
        <v>16</v>
      </c>
      <c r="L8">
        <v>211</v>
      </c>
      <c r="M8" s="6">
        <v>184</v>
      </c>
      <c r="N8">
        <v>145</v>
      </c>
      <c r="O8" s="25">
        <f>SUM(C8:N8)</f>
        <v>3291</v>
      </c>
      <c r="P8" s="23">
        <f>SUM(C8:N8)+$O$1*((1+P$3)^11-1)/11</f>
        <v>5196.3553354846035</v>
      </c>
      <c r="Q8" s="24">
        <f>SUM(C8:N8)+$O$1*((1+Q$3)^11-1)/11</f>
        <v>8852.1822583873363</v>
      </c>
      <c r="R8" s="14"/>
    </row>
    <row r="9" spans="1:18" ht="14.65" thickBot="1" x14ac:dyDescent="0.5">
      <c r="A9" s="11"/>
      <c r="B9">
        <v>2029</v>
      </c>
      <c r="C9" s="6">
        <v>109</v>
      </c>
      <c r="D9">
        <v>647</v>
      </c>
      <c r="E9" s="6">
        <v>514</v>
      </c>
      <c r="F9">
        <v>58</v>
      </c>
      <c r="G9" s="6">
        <v>682</v>
      </c>
      <c r="H9">
        <v>393</v>
      </c>
      <c r="I9" s="6">
        <v>102</v>
      </c>
      <c r="J9">
        <v>232</v>
      </c>
      <c r="K9" s="6">
        <v>12</v>
      </c>
      <c r="L9">
        <v>210</v>
      </c>
      <c r="M9" s="6">
        <v>174</v>
      </c>
      <c r="N9">
        <v>145</v>
      </c>
      <c r="O9" s="12">
        <f>SUM(C9:N9)</f>
        <v>3278</v>
      </c>
      <c r="P9" s="13">
        <f>SUM(C9:N9)+$O$1*((1+P$3)^11-1)/11</f>
        <v>5183.3553354846035</v>
      </c>
      <c r="Q9" s="5">
        <f>SUM(C9:N9)+$O$1*((1+Q$3)^11-1)/11</f>
        <v>8839.1822583873363</v>
      </c>
      <c r="R9" s="14"/>
    </row>
    <row r="10" spans="1:18" x14ac:dyDescent="0.45">
      <c r="A10" s="11"/>
      <c r="B10">
        <v>2030</v>
      </c>
      <c r="C10" s="6">
        <v>91</v>
      </c>
      <c r="D10">
        <v>568</v>
      </c>
      <c r="E10" s="6">
        <v>556</v>
      </c>
      <c r="F10">
        <v>58</v>
      </c>
      <c r="G10" s="6">
        <v>673</v>
      </c>
      <c r="H10">
        <v>391</v>
      </c>
      <c r="I10" s="6">
        <v>102</v>
      </c>
      <c r="J10">
        <v>232</v>
      </c>
      <c r="K10" s="6">
        <v>9</v>
      </c>
      <c r="L10">
        <v>192</v>
      </c>
      <c r="M10" s="6">
        <v>156</v>
      </c>
      <c r="N10">
        <v>145</v>
      </c>
      <c r="O10" s="25">
        <f>SUM(C10:N10)</f>
        <v>3173</v>
      </c>
      <c r="P10" s="23">
        <f>SUM(C10:N10)+$O$1*((1+P$3)^11-1)/11</f>
        <v>5078.3553354846035</v>
      </c>
      <c r="Q10" s="24">
        <f>SUM(C10:N10)+$O$1*((1+Q$3)^11-1)/11</f>
        <v>8734.1822583873363</v>
      </c>
      <c r="R10" s="14"/>
    </row>
    <row r="11" spans="1:18" ht="14.65" thickBot="1" x14ac:dyDescent="0.5">
      <c r="A11" s="11"/>
      <c r="B11">
        <v>2031</v>
      </c>
      <c r="C11" s="6">
        <v>102</v>
      </c>
      <c r="D11">
        <v>584</v>
      </c>
      <c r="E11" s="6">
        <v>497</v>
      </c>
      <c r="F11">
        <v>58</v>
      </c>
      <c r="G11" s="6">
        <v>700</v>
      </c>
      <c r="H11">
        <v>380</v>
      </c>
      <c r="I11" s="6">
        <v>102</v>
      </c>
      <c r="J11">
        <v>232</v>
      </c>
      <c r="K11" s="6">
        <v>21</v>
      </c>
      <c r="L11">
        <v>171</v>
      </c>
      <c r="M11" s="6">
        <v>437</v>
      </c>
      <c r="N11">
        <v>145</v>
      </c>
      <c r="O11" s="12">
        <f>SUM(C11:N11)</f>
        <v>3429</v>
      </c>
      <c r="P11" s="13">
        <f>SUM(C11:N11)+$O$1*((1+P$3)^11-1)/11</f>
        <v>5334.3553354846035</v>
      </c>
      <c r="Q11" s="5">
        <f>SUM(C11:N11)+$O$1*((1+Q$3)^11-1)/11</f>
        <v>8990.1822583873363</v>
      </c>
      <c r="R11" s="14"/>
    </row>
    <row r="12" spans="1:18" x14ac:dyDescent="0.45">
      <c r="A12" s="11"/>
      <c r="B12">
        <v>2032</v>
      </c>
      <c r="C12" s="6">
        <v>113</v>
      </c>
      <c r="D12">
        <v>523</v>
      </c>
      <c r="E12" s="6">
        <v>477</v>
      </c>
      <c r="F12">
        <v>58</v>
      </c>
      <c r="G12" s="6">
        <v>548</v>
      </c>
      <c r="H12">
        <v>381</v>
      </c>
      <c r="I12" s="6">
        <v>102</v>
      </c>
      <c r="J12">
        <v>232</v>
      </c>
      <c r="K12" s="6">
        <v>17</v>
      </c>
      <c r="L12">
        <v>176</v>
      </c>
      <c r="M12" s="6">
        <v>126</v>
      </c>
      <c r="N12">
        <v>145</v>
      </c>
      <c r="O12" s="25">
        <f>SUM(C12:N12)</f>
        <v>2898</v>
      </c>
      <c r="P12" s="23">
        <f>SUM(C12:N12)+$O$1*((1+P$3)^11-1)/11</f>
        <v>4803.3553354846035</v>
      </c>
      <c r="Q12" s="24">
        <f>SUM(C12:N12)+$O$1*((1+Q$3)^11-1)/11</f>
        <v>8459.1822583873363</v>
      </c>
      <c r="R12" s="14"/>
    </row>
    <row r="13" spans="1:18" ht="14.65" thickBot="1" x14ac:dyDescent="0.5">
      <c r="A13" s="11"/>
      <c r="B13">
        <v>2033</v>
      </c>
      <c r="C13" s="6">
        <v>114</v>
      </c>
      <c r="D13">
        <v>498</v>
      </c>
      <c r="E13" s="6">
        <v>398</v>
      </c>
      <c r="F13">
        <v>58</v>
      </c>
      <c r="G13" s="6">
        <v>505</v>
      </c>
      <c r="H13">
        <v>381</v>
      </c>
      <c r="I13" s="6">
        <v>102</v>
      </c>
      <c r="J13">
        <v>232</v>
      </c>
      <c r="K13" s="6">
        <v>33</v>
      </c>
      <c r="L13">
        <v>180</v>
      </c>
      <c r="M13" s="6">
        <v>126</v>
      </c>
      <c r="N13">
        <v>145</v>
      </c>
      <c r="O13" s="12">
        <f>SUM(C13:N13)</f>
        <v>2772</v>
      </c>
      <c r="P13" s="13">
        <f>SUM(C13:N13)+$O$1*((1+P$3)^11-1)/11</f>
        <v>4677.3553354846035</v>
      </c>
      <c r="Q13" s="5">
        <f>SUM(C13:N13)+$O$1*((1+Q$3)^11-1)/11</f>
        <v>8333.1822583873363</v>
      </c>
      <c r="R13" s="14"/>
    </row>
    <row r="14" spans="1:18" x14ac:dyDescent="0.45">
      <c r="A14" s="11"/>
      <c r="B14">
        <v>2034</v>
      </c>
      <c r="C14" s="6">
        <v>132</v>
      </c>
      <c r="D14">
        <v>435</v>
      </c>
      <c r="E14" s="6">
        <v>390</v>
      </c>
      <c r="F14">
        <v>58</v>
      </c>
      <c r="G14" s="6">
        <v>488</v>
      </c>
      <c r="H14">
        <v>436</v>
      </c>
      <c r="I14" s="6">
        <v>102</v>
      </c>
      <c r="J14">
        <v>232</v>
      </c>
      <c r="K14" s="6">
        <v>26</v>
      </c>
      <c r="L14">
        <v>191</v>
      </c>
      <c r="M14" s="6">
        <v>126</v>
      </c>
      <c r="N14">
        <v>145</v>
      </c>
      <c r="O14" s="25">
        <f>SUM(C14:N14)</f>
        <v>2761</v>
      </c>
      <c r="P14" s="23">
        <f>SUM(C14:N14)+$O$1*((1+P$3)^11-1)/11</f>
        <v>4666.3553354846035</v>
      </c>
      <c r="Q14" s="24">
        <f>SUM(C14:N14)+$O$1*((1+Q$3)^11-1)/11</f>
        <v>8322.1822583873363</v>
      </c>
      <c r="R14" s="14"/>
    </row>
    <row r="15" spans="1:18" x14ac:dyDescent="0.45">
      <c r="A15" s="11"/>
      <c r="B15">
        <v>2035</v>
      </c>
      <c r="C15" s="6">
        <v>134</v>
      </c>
      <c r="D15">
        <v>395</v>
      </c>
      <c r="E15" s="6">
        <v>354</v>
      </c>
      <c r="F15">
        <v>58</v>
      </c>
      <c r="G15" s="6">
        <v>550</v>
      </c>
      <c r="H15">
        <v>444</v>
      </c>
      <c r="I15" s="6">
        <v>102</v>
      </c>
      <c r="J15">
        <v>232</v>
      </c>
      <c r="K15" s="6">
        <v>31</v>
      </c>
      <c r="L15">
        <v>201</v>
      </c>
      <c r="M15" s="6">
        <v>126</v>
      </c>
      <c r="N15">
        <v>145</v>
      </c>
      <c r="O15" s="12">
        <f>SUM(C15:N15)</f>
        <v>2772</v>
      </c>
      <c r="P15" s="13">
        <f>SUM(C15:N15)+$O$1*((1+P$3)^11-1)/11</f>
        <v>4677.3553354846035</v>
      </c>
      <c r="Q15" s="5">
        <f>SUM(C15:N15)+$O$1*((1+Q$3)^11-1)/11</f>
        <v>8333.1822583873363</v>
      </c>
      <c r="R15" s="14"/>
    </row>
    <row r="16" spans="1:18" ht="21.4" thickBot="1" x14ac:dyDescent="0.7">
      <c r="B16" t="s">
        <v>16</v>
      </c>
      <c r="C16" s="2">
        <f>SUM(C5:C15)</f>
        <v>1102</v>
      </c>
      <c r="D16" s="2">
        <f t="shared" ref="D16:O16" si="0">SUM(D5:D15)</f>
        <v>6955</v>
      </c>
      <c r="E16" s="2">
        <f t="shared" si="0"/>
        <v>5200</v>
      </c>
      <c r="F16" s="2">
        <f t="shared" si="0"/>
        <v>638</v>
      </c>
      <c r="G16" s="2">
        <f t="shared" si="0"/>
        <v>6511</v>
      </c>
      <c r="H16" s="2">
        <f t="shared" si="0"/>
        <v>4291</v>
      </c>
      <c r="I16" s="2">
        <f t="shared" si="0"/>
        <v>1122</v>
      </c>
      <c r="J16" s="2">
        <f t="shared" si="0"/>
        <v>2552</v>
      </c>
      <c r="K16" s="2">
        <f t="shared" si="0"/>
        <v>203</v>
      </c>
      <c r="L16" s="2">
        <f t="shared" si="0"/>
        <v>2217</v>
      </c>
      <c r="M16" s="2">
        <f t="shared" si="0"/>
        <v>1925</v>
      </c>
      <c r="N16" s="2">
        <f t="shared" si="0"/>
        <v>1595</v>
      </c>
      <c r="O16" s="15">
        <f>SUM(O5:O15)</f>
        <v>34311</v>
      </c>
      <c r="P16" s="16">
        <f>SUM(P5:P15)</f>
        <v>55269.908690330631</v>
      </c>
      <c r="Q16" s="17">
        <f>SUM(Q5:Q15)</f>
        <v>95484.004842260678</v>
      </c>
      <c r="R16" s="18"/>
    </row>
  </sheetData>
  <mergeCells count="2">
    <mergeCell ref="A5:A15"/>
    <mergeCell ref="R5:R15"/>
  </mergeCells>
  <dataValidations count="2">
    <dataValidation type="decimal" errorStyle="warning" allowBlank="1" showInputMessage="1" showErrorMessage="1" errorTitle="Unusual Growth Rate" error="Typical airline growth rates are between 0% and 15%. Are you sure?" promptTitle="Growth Rate Input" prompt="Enter an airline growth rate between 0% and 50% (e.g., 0.02 for 2%)." sqref="P3" xr:uid="{446B029C-3EAB-4F3B-8886-4B103B51E239}">
      <formula1>0</formula1>
      <formula2>0.5</formula2>
    </dataValidation>
    <dataValidation type="decimal" errorStyle="warning" allowBlank="1" showInputMessage="1" showErrorMessage="1" errorTitle="Unusual Growth Rate" error="Typical airline growth rates are between 0% and 15%. Are you sure?" promptTitle="Growth Rate Input" prompt="Enter an airline growth rate between 0% and 50% (e.g., 0.05 for 5%)." sqref="Q3" xr:uid="{351A9E5F-12F8-4472-B31D-9D68B07476EC}">
      <formula1>0</formula1>
      <formula2>0.5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Lake</dc:creator>
  <cp:lastModifiedBy>Seth Lake</cp:lastModifiedBy>
  <dcterms:created xsi:type="dcterms:W3CDTF">2026-04-08T19:36:36Z</dcterms:created>
  <dcterms:modified xsi:type="dcterms:W3CDTF">2026-04-08T19:53:29Z</dcterms:modified>
</cp:coreProperties>
</file>